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HDK4-071\Desktop\総務から調査\公営企業に係る経営比較分析表\経営比較分析(R2)\18_日高町\"/>
    </mc:Choice>
  </mc:AlternateContent>
  <xr:revisionPtr revIDLastSave="0" documentId="13_ncr:1_{9EF0340F-B0B4-456A-A151-E78AFB39B83E}" xr6:coauthVersionLast="36" xr6:coauthVersionMax="36" xr10:uidLastSave="{00000000-0000-0000-0000-000000000000}"/>
  <workbookProtection workbookAlgorithmName="SHA-512" workbookHashValue="94SPbNxK9OqFzjFqawC58mtD1TdMemVBP4aTgyGZRBHt/0FYyYpFag2qryERbY2dRcabsTSCpvJlRrWGr5FaLg==" workbookSaltValue="QHZ9T5VLEmUbNTXeo3S0LQ==" workbookSpinCount="100000" lockStructure="1"/>
  <bookViews>
    <workbookView minimized="1"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T10" i="4"/>
  <c r="AL10" i="4"/>
  <c r="AD10" i="4"/>
  <c r="P10" i="4"/>
  <c r="I10" i="4"/>
  <c r="B10" i="4"/>
  <c r="AT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<sst xmlns="http://schemas.openxmlformats.org/spreadsheetml/2006/main" count="236" uniqueCount="121">
  <si>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</si>
  <si>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</si>
  <si>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</si>
  <si>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</si>
  <si>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</si>
  <si>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</si>
  <si>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</si>
  <si>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</si>
  <si>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</si>
  <si>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</si>
  <si>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</si>
  <si>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</si>
  <si>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</si>
  <si>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</si>
  <si>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</si>
  <si>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</si>
  <si>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</si>
  <si>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</si>
  <si>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</si>
  <si>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</si>
  <si>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</si>
  <si>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</si>
  <si>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</si>
  <si>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</si>
  <si>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</si>
  <si>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</si>
  <si>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</si>
  <si>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</si>
  <si>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</si>
  <si>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</si>
  <si>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</si>
  <si>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</si>
  <si>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</si>
  <si>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</si>
  <si>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</si>
  <si>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</si>
  <si>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</si>
  <si>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</si>
  <si>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</si>
  <si>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</si>
  <si>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</si>
  <si>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</si>
  <si>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</si>
  <si>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</si>
  <si>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</si>
  <si>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</si>
  <si>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</si>
  <si>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</si>
  <si>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</si>
  <si>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</si>
  <si>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</si>
  <si>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</si>
  <si>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</si>
  <si>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</si>
  <si>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</si>
  <si>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</si>
  <si>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</si>
  <si>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</si>
  <si>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</si>
  <si>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</si>
  <si>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</si>
  <si>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</si>
  <si>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</si>
  <si>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</si>
  <si>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</si>
  <si>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</si>
  <si>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</si>
  <si>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</si>
  <si>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</si>
  <si>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</si>
  <si>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</si>
  <si>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</si>
  <si>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</si>
  <si>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</si>
  <si>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</si>
  <si>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</si>
  <si>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</si>
  <si>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</si>
  <si>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</si>
  <si>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</si>
  <si>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</si>
  <si>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</si>
  <si>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</si>
  <si>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</si>
  <si>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</si>
  <si>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</si>
  <si>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</si>
  <si>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</si>
  <si>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</si>
  <si>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</si>
  <si>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</si>
  <si>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</si>
  <si>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</si>
  <si>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</si>
  <si>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</si>
  <si>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</si>
  <si>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</si>
  <si>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</si>
  <si>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</si>
  <si>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</si>
  <si>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</si>
  <si>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</si>
  <si>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</si>
  <si>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</si>
  <si>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</si>
  <si>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</si>
  <si>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</si>
  <si>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</si>
  <si>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</si>
  <si>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</si>
  <si>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</si>
  <si>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</si>
  <si>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</si>
  <si>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</si>
  <si>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</si>
  <si>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</si>
  <si>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</si>
  <si>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</si>
  <si>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供用開始から１８年が経過し、グラフの推移を見ると、前年度と比較して、①収益的収支比率は、是昨年同様100％を超え、また、⑤経費回収率も昨年より増加している。⑥汚水処理原価は類似団体施設と比べ低くなっている。一見、収益的収支比率が100％以上あるため、経営の健全性・効率性が図られているように見うけられるが、実際は、収入の使用料金のみで賄えてはなく、一般会計の繰入金に大きく依存しているのが現状である。
　また、⑦施設利用率は、類似団体平均値より高い水準になっているが、利用率が約40％代で推移しており、今後は、接続促進の普及・啓発活動を行い施設利用率の向上を図っていくとともに、維持管理の抑制など一層のコスト削減により経営の健全化を図っていく必要がある。</t>
    <rPh sb="46" eb="47">
      <t>ゼ</t>
    </rPh>
    <rPh sb="47" eb="49">
      <t>サクネン</t>
    </rPh>
    <rPh sb="49" eb="51">
      <t>ドウヨウ</t>
    </rPh>
    <rPh sb="56" eb="57">
      <t>コ</t>
    </rPh>
    <rPh sb="69" eb="71">
      <t>サクネン</t>
    </rPh>
    <rPh sb="73" eb="75">
      <t>ゾウカ</t>
    </rPh>
    <rPh sb="97" eb="98">
      <t>ヒク</t>
    </rPh>
    <rPh sb="108" eb="111">
      <t>シュウエキテキ</t>
    </rPh>
    <rPh sb="111" eb="113">
      <t>シュウシ</t>
    </rPh>
    <rPh sb="113" eb="115">
      <t>ヒリツ</t>
    </rPh>
    <rPh sb="120" eb="122">
      <t>イジョウ</t>
    </rPh>
    <phoneticPr fontId="15"/>
  </si>
  <si>
    <t xml:space="preserve">  供用開始から１８年が経過しており、管路等の施設はまだ老朽化に至っていないものの、老朽化が進んでくる恐れがあり、今後、維持費や更新費用等が増加することが予想されるため、施設の長寿命化を図るため、機能保全計画に基づき、計画的に施設等の機能保全工事（更新）を実施していく。</t>
    <rPh sb="51" eb="52">
      <t>オソ</t>
    </rPh>
    <rPh sb="85" eb="87">
      <t>シセツ</t>
    </rPh>
    <rPh sb="88" eb="92">
      <t>チョウジュミョウカ</t>
    </rPh>
    <rPh sb="93" eb="94">
      <t>ハカ</t>
    </rPh>
    <rPh sb="117" eb="119">
      <t>キノウ</t>
    </rPh>
    <rPh sb="119" eb="121">
      <t>ホゼン</t>
    </rPh>
    <rPh sb="121" eb="123">
      <t>コウジモト</t>
    </rPh>
    <phoneticPr fontId="15"/>
  </si>
  <si>
    <t xml:space="preserve">  汚水処理費に係る費用を使用料のみで賄えない状態が続いているのが実情である。また施設の老朽化が進んでおり、将来的には、維持費や更新費用等が増加することが見込まれることから、今後は財政計画を見直し、適正な使用料の収入の確保と汚水処理費等を削減することにより、健全な経営努力をしていく必要がある。また、令和5年度から経営成績や財政状態をより評価・判断するために、公営企業会計を適用する予定である。</t>
    <rPh sb="41" eb="43">
      <t>シセツ</t>
    </rPh>
    <rPh sb="44" eb="47">
      <t>ロウキュウカ</t>
    </rPh>
    <rPh sb="48" eb="49">
      <t>スス</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</si>
</sst>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3A-46EA-8E98-1BC4C6C6B5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853A-46EA-8E98-1BC4C6C6B5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42.73</c:v>
                </c:pt>
                <c:pt idx="1">
                  <c:v>42.73</c:v>
                </c:pt>
                <c:pt idx="2">
                  <c:v>40.64</c:v>
                </c:pt>
                <c:pt idx="3">
                  <c:v>40.76</c:v>
                </c:pt>
                <c:pt idx="4">
                  <c:v>40.15</c:v>
                </c:pt>
              </c:numCache>
            </c:numRef>
          </c:val>
          <c:extLst>
            <c:ext xmlns:c16="http://schemas.microsoft.com/office/drawing/2014/chart" uri="{C3380CC4-5D6E-409C-BE32-E72D297353CC}">
              <c16:uniqueId val="{00000000-91C1-4EFF-9935-5BABE747EE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91C1-4EFF-9935-5BABE747EE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98.35</c:v>
                </c:pt>
                <c:pt idx="1">
                  <c:v>99</c:v>
                </c:pt>
                <c:pt idx="2">
                  <c:v>98.25</c:v>
                </c:pt>
                <c:pt idx="3">
                  <c:v>98.27</c:v>
                </c:pt>
                <c:pt idx="4">
                  <c:v>98.21</c:v>
                </c:pt>
              </c:numCache>
            </c:numRef>
          </c:val>
          <c:extLst>
            <c:ext xmlns:c16="http://schemas.microsoft.com/office/drawing/2014/chart" uri="{C3380CC4-5D6E-409C-BE32-E72D297353CC}">
              <c16:uniqueId val="{00000000-1DE2-4CDC-9C78-48916EC72D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1DE2-4CDC-9C78-48916EC72D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93.89</c:v>
                </c:pt>
                <c:pt idx="1">
                  <c:v>95.91</c:v>
                </c:pt>
                <c:pt idx="2">
                  <c:v>88.69</c:v>
                </c:pt>
                <c:pt idx="3">
                  <c:v>105.61</c:v>
                </c:pt>
                <c:pt idx="4">
                  <c:v>100.58</c:v>
                </c:pt>
              </c:numCache>
            </c:numRef>
          </c:val>
          <c:extLst>
            <c:ext xmlns:c16="http://schemas.microsoft.com/office/drawing/2014/chart" uri="{C3380CC4-5D6E-409C-BE32-E72D297353CC}">
              <c16:uniqueId val="{00000000-6282-4801-9D46-1BD9B0EE22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2-4801-9D46-1BD9B0EE22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39-4640-BF89-199A12C1DE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39-4640-BF89-199A12C1DE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7-4443-9C64-3CF8E5391E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7-4443-9C64-3CF8E5391E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9-4D1C-AAF7-CCCCD6BCBA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9-4D1C-AAF7-CCCCD6BCBA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6C-4CD0-9EFC-57B9292120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6C-4CD0-9EFC-57B9292120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615.79999999999995</c:v>
                </c:pt>
                <c:pt idx="1">
                  <c:v>0</c:v>
                </c:pt>
                <c:pt idx="2">
                  <c:v>0</c:v>
                </c:pt>
                <c:pt idx="3">
                  <c:v>0</c:v>
                </c:pt>
                <c:pt idx="4">
                  <c:v>0</c:v>
                </c:pt>
              </c:numCache>
            </c:numRef>
          </c:val>
          <c:extLst>
            <c:ext xmlns:c16="http://schemas.microsoft.com/office/drawing/2014/chart" uri="{C3380CC4-5D6E-409C-BE32-E72D297353CC}">
              <c16:uniqueId val="{00000000-1088-4376-AAA8-2F3619ED22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1088-4376-AAA8-2F3619ED22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41.34</c:v>
                </c:pt>
                <c:pt idx="1">
                  <c:v>51.72</c:v>
                </c:pt>
                <c:pt idx="2">
                  <c:v>39.07</c:v>
                </c:pt>
                <c:pt idx="3">
                  <c:v>57.56</c:v>
                </c:pt>
                <c:pt idx="4">
                  <c:v>62.22</c:v>
                </c:pt>
              </c:numCache>
            </c:numRef>
          </c:val>
          <c:extLst>
            <c:ext xmlns:c16="http://schemas.microsoft.com/office/drawing/2014/chart" uri="{C3380CC4-5D6E-409C-BE32-E72D297353CC}">
              <c16:uniqueId val="{00000000-C946-48FE-A542-864A2A02000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C946-48FE-A542-864A2A02000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516.03</c:v>
                </c:pt>
                <c:pt idx="1">
                  <c:v>416.81</c:v>
                </c:pt>
                <c:pt idx="2">
                  <c:v>551.6</c:v>
                </c:pt>
                <c:pt idx="3">
                  <c:v>374.42</c:v>
                </c:pt>
                <c:pt idx="4">
                  <c:v>346.35</c:v>
                </c:pt>
              </c:numCache>
            </c:numRef>
          </c:val>
          <c:extLst>
            <c:ext xmlns:c16="http://schemas.microsoft.com/office/drawing/2014/chart" uri="{C3380CC4-5D6E-409C-BE32-E72D297353CC}">
              <c16:uniqueId val="{00000000-6416-4688-A1D0-27B86589EC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6416-4688-A1D0-27B86589EC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日高町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7940</v>
      </c>
      <c r="AM8" s="51"/>
      <c r="AN8" s="51"/>
      <c r="AO8" s="51"/>
      <c r="AP8" s="51"/>
      <c r="AQ8" s="51"/>
      <c r="AR8" s="51"/>
      <c r="AS8" s="51"/>
      <c r="AT8" s="46">
        <f>データ!T6</f>
        <v>46.19</v>
      </c>
      <c r="AU8" s="46"/>
      <c r="AV8" s="46"/>
      <c r="AW8" s="46"/>
      <c r="AX8" s="46"/>
      <c r="AY8" s="46"/>
      <c r="AZ8" s="46"/>
      <c r="BA8" s="46"/>
      <c r="BB8" s="46">
        <f>データ!U6</f>
        <v>171.9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11.36</v>
      </c>
      <c r="Q10" s="46"/>
      <c r="R10" s="46"/>
      <c r="S10" s="46"/>
      <c r="T10" s="46"/>
      <c r="U10" s="46"/>
      <c r="V10" s="46"/>
      <c r="W10" s="46">
        <f>データ!Q6</f>
        <v>100</v>
      </c>
      <c r="X10" s="46"/>
      <c r="Y10" s="46"/>
      <c r="Z10" s="46"/>
      <c r="AA10" s="46"/>
      <c r="AB10" s="46"/>
      <c r="AC10" s="46"/>
      <c r="AD10" s="51">
        <f>データ!R6</f>
        <v>4310</v>
      </c>
      <c r="AE10" s="51"/>
      <c r="AF10" s="51"/>
      <c r="AG10" s="51"/>
      <c r="AH10" s="51"/>
      <c r="AI10" s="51"/>
      <c r="AJ10" s="51"/>
      <c r="AK10" s="2"/>
      <c r="AL10" s="51">
        <f>データ!V6</f>
        <v>896</v>
      </c>
      <c r="AM10" s="51"/>
      <c r="AN10" s="51"/>
      <c r="AO10" s="51"/>
      <c r="AP10" s="51"/>
      <c r="AQ10" s="51"/>
      <c r="AR10" s="51"/>
      <c r="AS10" s="51"/>
      <c r="AT10" s="46">
        <f>データ!W6</f>
        <v>0.25</v>
      </c>
      <c r="AU10" s="46"/>
      <c r="AV10" s="46"/>
      <c r="AW10" s="46"/>
      <c r="AX10" s="46"/>
      <c r="AY10" s="46"/>
      <c r="AZ10" s="46"/>
      <c r="BA10" s="46"/>
      <c r="BB10" s="46">
        <f>データ!X6</f>
        <v>3584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44</v>
      </c>
      <c r="O86" s="26" t="str">
        <f>データ!EO6</f>
        <v>【1.09】</v>
      </c>
    </row>
  </sheetData>
  <sheetProtection algorithmName="SHA-512" hashValue="4bpvJKvtkvTfP6WcfVawdrmhzchKNgAeGlxtLBEMxMibabnyndKSkHZxMURecB8R3gXhVkEPM3aSvvgUNaxMvQ==" saltValue="px2yf9pdOfkQwZ2JDeBU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303828</v>
      </c>
      <c r="D6" s="33">
        <f t="shared" si="3"/>
        <v>47</v>
      </c>
      <c r="E6" s="33">
        <f t="shared" si="3"/>
        <v>17</v>
      </c>
      <c r="F6" s="33">
        <f t="shared" si="3"/>
        <v>6</v>
      </c>
      <c r="G6" s="33">
        <f t="shared" si="3"/>
        <v>0</v>
      </c>
      <c r="H6" s="33" t="str">
        <f t="shared" si="3"/>
        <v>和歌山県　日高町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11.36</v>
      </c>
      <c r="Q6" s="34">
        <f t="shared" si="3"/>
        <v>100</v>
      </c>
      <c r="R6" s="34">
        <f t="shared" si="3"/>
        <v>4310</v>
      </c>
      <c r="S6" s="34">
        <f t="shared" si="3"/>
        <v>7940</v>
      </c>
      <c r="T6" s="34">
        <f t="shared" si="3"/>
        <v>46.19</v>
      </c>
      <c r="U6" s="34">
        <f t="shared" si="3"/>
        <v>171.9</v>
      </c>
      <c r="V6" s="34">
        <f t="shared" si="3"/>
        <v>896</v>
      </c>
      <c r="W6" s="34">
        <f t="shared" si="3"/>
        <v>0.25</v>
      </c>
      <c r="X6" s="34">
        <f t="shared" si="3"/>
        <v>3584</v>
      </c>
      <c r="Y6" s="35">
        <f>IF(Y7="",NA(),Y7)</f>
        <v>93.89</v>
      </c>
      <c r="Z6" s="35">
        <f t="shared" ref="Z6:AH6" si="4">IF(Z7="",NA(),Z7)</f>
        <v>95.91</v>
      </c>
      <c r="AA6" s="35">
        <f t="shared" si="4"/>
        <v>88.69</v>
      </c>
      <c r="AB6" s="35">
        <f t="shared" si="4"/>
        <v>105.61</v>
      </c>
      <c r="AC6" s="35">
        <f t="shared" si="4"/>
        <v>100.58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615.79999999999995</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41.34</v>
      </c>
      <c r="BR6" s="35">
        <f t="shared" ref="BR6:BZ6" si="8">IF(BR7="",NA(),BR7)</f>
        <v>51.72</v>
      </c>
      <c r="BS6" s="35">
        <f t="shared" si="8"/>
        <v>39.07</v>
      </c>
      <c r="BT6" s="35">
        <f t="shared" si="8"/>
        <v>57.56</v>
      </c>
      <c r="BU6" s="35">
        <f t="shared" si="8"/>
        <v>62.22</v>
      </c>
      <c r="BV6" s="35">
        <f t="shared" si="8"/>
        <v>46.26</v>
      </c>
      <c r="BW6" s="35">
        <f t="shared" si="8"/>
        <v>45.81</v>
      </c>
      <c r="BX6" s="35">
        <f t="shared" si="8"/>
        <v>43.43</v>
      </c>
      <c r="BY6" s="35">
        <f t="shared" si="8"/>
        <v>41.41</v>
      </c>
      <c r="BZ6" s="35">
        <f t="shared" si="8"/>
        <v>39.64</v>
      </c>
      <c r="CA6" s="34" t="str">
        <f>IF(CA7="","",IF(CA7="-","【-】","【"&amp;SUBSTITUTE(TEXT(CA7,"#,##0.00"),"-","△")&amp;"】"))</f>
        <v>【42.60】</v>
      </c>
      <c r="CB6" s="35">
        <f>IF(CB7="",NA(),CB7)</f>
        <v>516.03</v>
      </c>
      <c r="CC6" s="35">
        <f t="shared" ref="CC6:CK6" si="9">IF(CC7="",NA(),CC7)</f>
        <v>416.81</v>
      </c>
      <c r="CD6" s="35">
        <f t="shared" si="9"/>
        <v>551.6</v>
      </c>
      <c r="CE6" s="35">
        <f t="shared" si="9"/>
        <v>374.42</v>
      </c>
      <c r="CF6" s="35">
        <f t="shared" si="9"/>
        <v>346.35</v>
      </c>
      <c r="CG6" s="35">
        <f t="shared" si="9"/>
        <v>376.4</v>
      </c>
      <c r="CH6" s="35">
        <f t="shared" si="9"/>
        <v>383.92</v>
      </c>
      <c r="CI6" s="35">
        <f t="shared" si="9"/>
        <v>400.44</v>
      </c>
      <c r="CJ6" s="35">
        <f t="shared" si="9"/>
        <v>417.56</v>
      </c>
      <c r="CK6" s="35">
        <f t="shared" si="9"/>
        <v>449.72</v>
      </c>
      <c r="CL6" s="34" t="str">
        <f>IF(CL7="","",IF(CL7="-","【-】","【"&amp;SUBSTITUTE(TEXT(CL7,"#,##0.00"),"-","△")&amp;"】"))</f>
        <v>【410.22】</v>
      </c>
      <c r="CM6" s="35">
        <f>IF(CM7="",NA(),CM7)</f>
        <v>42.73</v>
      </c>
      <c r="CN6" s="35">
        <f t="shared" ref="CN6:CV6" si="10">IF(CN7="",NA(),CN7)</f>
        <v>42.73</v>
      </c>
      <c r="CO6" s="35">
        <f t="shared" si="10"/>
        <v>40.64</v>
      </c>
      <c r="CP6" s="35">
        <f t="shared" si="10"/>
        <v>40.76</v>
      </c>
      <c r="CQ6" s="35">
        <f t="shared" si="10"/>
        <v>40.15</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98.35</v>
      </c>
      <c r="CY6" s="35">
        <f t="shared" ref="CY6:DG6" si="11">IF(CY7="",NA(),CY7)</f>
        <v>99</v>
      </c>
      <c r="CZ6" s="35">
        <f t="shared" si="11"/>
        <v>98.25</v>
      </c>
      <c r="DA6" s="35">
        <f t="shared" si="11"/>
        <v>98.27</v>
      </c>
      <c r="DB6" s="35">
        <f t="shared" si="11"/>
        <v>98.21</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303828</v>
      </c>
      <c r="D7" s="37">
        <v>47</v>
      </c>
      <c r="E7" s="37">
        <v>17</v>
      </c>
      <c r="F7" s="37">
        <v>6</v>
      </c>
      <c r="G7" s="37">
        <v>0</v>
      </c>
      <c r="H7" s="37" t="s">
        <v>98</v>
      </c>
      <c r="I7" s="37" t="s">
        <v>99</v>
      </c>
      <c r="J7" s="37" t="s">
        <v>100</v>
      </c>
      <c r="K7" s="37" t="s">
        <v>101</v>
      </c>
      <c r="L7" s="37" t="s">
        <v>102</v>
      </c>
      <c r="M7" s="37" t="s">
        <v>103</v>
      </c>
      <c r="N7" s="38" t="s">
        <v>104</v>
      </c>
      <c r="O7" s="38" t="s">
        <v>105</v>
      </c>
      <c r="P7" s="38">
        <v>11.36</v>
      </c>
      <c r="Q7" s="38">
        <v>100</v>
      </c>
      <c r="R7" s="38">
        <v>4310</v>
      </c>
      <c r="S7" s="38">
        <v>7940</v>
      </c>
      <c r="T7" s="38">
        <v>46.19</v>
      </c>
      <c r="U7" s="38">
        <v>171.9</v>
      </c>
      <c r="V7" s="38">
        <v>896</v>
      </c>
      <c r="W7" s="38">
        <v>0.25</v>
      </c>
      <c r="X7" s="38">
        <v>3584</v>
      </c>
      <c r="Y7" s="38">
        <v>93.89</v>
      </c>
      <c r="Z7" s="38">
        <v>95.91</v>
      </c>
      <c r="AA7" s="38">
        <v>88.69</v>
      </c>
      <c r="AB7" s="38">
        <v>105.61</v>
      </c>
      <c r="AC7" s="38">
        <v>100.58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615.79999999999995</v>
      </c>
      <c r="BG7" s="38">
        <v>0</v>
      </c>
      <c r="BH7" s="38">
        <v>0</v>
      </c>
      <c r="BI7" s="38">
        <v>0</v>
      </c>
      <c r="BJ7" s="38">
        <v>0</v>
      </c>
      <c r="BK7" s="38">
        <v>1063.93</v>
      </c>
      <c r="BL7" s="38">
        <v>1060.8599999999999</v>
      </c>
      <c r="BM7" s="38">
        <v>1006.65</v>
      </c>
      <c r="BN7" s="38">
        <v>998.42</v>
      </c>
      <c r="BO7" s="38">
        <v>1095.52</v>
      </c>
      <c r="BP7" s="38">
        <v>1042.3399999999999</v>
      </c>
      <c r="BQ7" s="38">
        <v>41.34</v>
      </c>
      <c r="BR7" s="38">
        <v>51.72</v>
      </c>
      <c r="BS7" s="38">
        <v>39.07</v>
      </c>
      <c r="BT7" s="38">
        <v>57.56</v>
      </c>
      <c r="BU7" s="38">
        <v>62.22</v>
      </c>
      <c r="BV7" s="38">
        <v>46.26</v>
      </c>
      <c r="BW7" s="38">
        <v>45.81</v>
      </c>
      <c r="BX7" s="38">
        <v>43.43</v>
      </c>
      <c r="BY7" s="38">
        <v>41.41</v>
      </c>
      <c r="BZ7" s="38">
        <v>39.64</v>
      </c>
      <c r="CA7" s="38">
        <v>42.6</v>
      </c>
      <c r="CB7" s="38">
        <v>516.03</v>
      </c>
      <c r="CC7" s="38">
        <v>416.81</v>
      </c>
      <c r="CD7" s="38">
        <v>551.6</v>
      </c>
      <c r="CE7" s="38">
        <v>374.42</v>
      </c>
      <c r="CF7" s="38">
        <v>346.35</v>
      </c>
      <c r="CG7" s="38">
        <v>376.4</v>
      </c>
      <c r="CH7" s="38">
        <v>383.92</v>
      </c>
      <c r="CI7" s="38">
        <v>400.44</v>
      </c>
      <c r="CJ7" s="38">
        <v>417.56</v>
      </c>
      <c r="CK7" s="38">
        <v>449.72</v>
      </c>
      <c r="CL7" s="38">
        <v>410.22</v>
      </c>
      <c r="CM7" s="38">
        <v>42.73</v>
      </c>
      <c r="CN7" s="38">
        <v>42.73</v>
      </c>
      <c r="CO7" s="38">
        <v>40.64</v>
      </c>
      <c r="CP7" s="38">
        <v>40.76</v>
      </c>
      <c r="CQ7" s="38">
        <v>40.15</v>
      </c>
      <c r="CR7" s="38">
        <v>33.729999999999997</v>
      </c>
      <c r="CS7" s="38">
        <v>33.21</v>
      </c>
      <c r="CT7" s="38">
        <v>32.229999999999997</v>
      </c>
      <c r="CU7" s="38">
        <v>32.479999999999997</v>
      </c>
      <c r="CV7" s="38">
        <v>30.19</v>
      </c>
      <c r="CW7" s="38">
        <v>32.979999999999997</v>
      </c>
      <c r="CX7" s="38">
        <v>98.35</v>
      </c>
      <c r="CY7" s="38">
        <v>99</v>
      </c>
      <c r="CZ7" s="38">
        <v>98.25</v>
      </c>
      <c r="DA7" s="38">
        <v>98.27</v>
      </c>
      <c r="DB7" s="38">
        <v>98.21</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2021-12-03T08:05:26Z</dcterms:created>
  <dcterms:modified xsi:type="dcterms:W3CDTF">2022-02-02T06:31:24Z</dcterms:modified>
  <cp:category/>
</cp:coreProperties>
</file>