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公営企業に係る経営比較分析表\経営比較分析（R1)\提出\18日高町\"/>
    </mc:Choice>
  </mc:AlternateContent>
  <xr:revisionPtr revIDLastSave="0" documentId="13_ncr:1_{3BD766A6-9490-48B9-AC93-8F88DEC96BBE}" xr6:coauthVersionLast="36" xr6:coauthVersionMax="36" xr10:uidLastSave="{00000000-0000-0000-0000-000000000000}"/>
  <workbookProtection workbookAlgorithmName="SHA-512" workbookHashValue="mFpuQPK+upVxmxBnkQ58cxgBXZQ4zUru83YGFc5HgFW9F1lsCmEy9fdUD9AogFAtldEWEAdSfTuifaZQrt4Uag==" workbookSaltValue="hQiKYq7QOLTbJR6HYJdyN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U6" i="5"/>
  <c r="T6" i="5"/>
  <c r="S6" i="5"/>
  <c r="AL8" i="4" s="1"/>
  <c r="R6" i="5"/>
  <c r="AD10" i="4" s="1"/>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BB10" i="4"/>
  <c r="AT10" i="4"/>
  <c r="AL10" i="4"/>
  <c r="P10" i="4"/>
  <c r="I10" i="4"/>
  <c r="B10" i="4"/>
  <c r="BB8" i="4"/>
  <c r="AT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<sst xmlns="http://schemas.openxmlformats.org/spreadsheetml/2006/main" count="236" uniqueCount="120">
  <si>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</si>
  <si>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</si>
  <si>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</si>
  <si>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</si>
  <si>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</si>
  <si>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</si>
  <si>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</si>
  <si>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</si>
  <si>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</si>
  <si>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</si>
  <si>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</si>
  <si>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</si>
  <si>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</si>
  <si>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</si>
  <si>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</si>
  <si>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</si>
  <si>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</si>
  <si>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</si>
  <si>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</si>
  <si>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</si>
  <si>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</si>
  <si>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</si>
  <si>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</si>
  <si>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</si>
  <si>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</si>
  <si>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</si>
  <si>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</si>
  <si>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</si>
  <si>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</si>
  <si>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</si>
  <si>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</si>
  <si>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</si>
  <si>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</si>
  <si>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</si>
  <si>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</si>
  <si>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</si>
  <si>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</si>
  <si>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</si>
  <si>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</si>
  <si>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</si>
  <si>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</si>
  <si>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</si>
  <si>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</si>
  <si>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</si>
  <si>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</si>
  <si>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</si>
  <si>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</si>
  <si>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</si>
  <si>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</si>
  <si>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</si>
  <si>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</si>
  <si>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</si>
  <si>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</si>
  <si>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</si>
  <si>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</si>
  <si>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</si>
  <si>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</si>
  <si>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</si>
  <si>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</si>
  <si>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</si>
  <si>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</si>
  <si>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</si>
  <si>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</si>
  <si>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</si>
  <si>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</si>
  <si>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</si>
  <si>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</si>
  <si>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</si>
  <si>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</si>
  <si>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</si>
  <si>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</si>
  <si>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</si>
  <si>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</si>
  <si>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</si>
  <si>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</si>
  <si>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</si>
  <si>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</si>
  <si>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</si>
  <si>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</si>
  <si>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</si>
  <si>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</si>
  <si>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</si>
  <si>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</si>
  <si>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</si>
  <si>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</si>
  <si>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</si>
  <si>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</si>
  <si>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</si>
  <si>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</si>
  <si>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</si>
  <si>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</si>
  <si>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</si>
  <si>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</si>
  <si>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</si>
  <si>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</si>
  <si>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</si>
  <si>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</si>
  <si>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</si>
  <si>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</si>
  <si>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</si>
  <si>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</si>
  <si>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</si>
  <si>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</si>
  <si>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</si>
  <si>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</si>
  <si>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</si>
  <si>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</si>
  <si>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</si>
  <si>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</si>
  <si>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</si>
  <si>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</si>
  <si>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</si>
  <si>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</si>
  <si>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</si>
  <si>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</si>
  <si>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</si>
  <si>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</si>
  <si>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xml:space="preserve">  現在、汚水処理費を使用料で賄えない状態が続いており、将来的には維持費や更新費用が増加することが予想されるため、今後は財政計画を見直し、適正な使用料収入の確保と汚水処理費を削減することにより、健全な経営体質を目指していく必要がある。</t>
    <phoneticPr fontId="4"/>
  </si>
  <si>
    <t xml:space="preserve">  供用開始から、１０年が経過し、管路等の施設はまだ老朽化に至っていないものの、今年度は、施設の長寿命化を図るため。機能診断調査および最適化構想を基に、更新事業を実施しましたが、今後も維持費等の削減する経営努力が必要になってくる。</t>
    <rPh sb="17" eb="19">
      <t>カンロ</t>
    </rPh>
    <rPh sb="19" eb="20">
      <t>トウ</t>
    </rPh>
    <rPh sb="21" eb="23">
      <t>シセツ</t>
    </rPh>
    <rPh sb="40" eb="43">
      <t>コンネンド</t>
    </rPh>
    <rPh sb="45" eb="47">
      <t>シセツ</t>
    </rPh>
    <rPh sb="48" eb="52">
      <t>チョウジュミョウカ</t>
    </rPh>
    <rPh sb="53" eb="54">
      <t>ハカ</t>
    </rPh>
    <rPh sb="73" eb="74">
      <t>モト</t>
    </rPh>
    <rPh sb="76" eb="78">
      <t>コウシン</t>
    </rPh>
    <rPh sb="78" eb="80">
      <t>ジギョウ</t>
    </rPh>
    <rPh sb="81" eb="83">
      <t>ジッシ</t>
    </rPh>
    <rPh sb="89" eb="91">
      <t>コンゴ</t>
    </rPh>
    <phoneticPr fontId="4"/>
  </si>
  <si>
    <t xml:space="preserve">  グラフの推移を見ると、①収益的収支比率については、昨年度100％を超えていたが96%程度まで下がっている。④企業債残高対事業規模比率は、平成29年度から０％である。⑤経費回収率は、約77％で類似団体施設の平均値より高い水準であり、また⑥汚水処理原価は類似団体と同様の水位であり、一見、経営の健全性・効率性が図られているように見受けられるが、実際は、収入の使用料金のみで賄えてはなく、一般会計の繰入金に大きく依存しているのが現状である。
　また、⑦施設利用率は、類似団体平均値と同様値になっているが、処理施設が2施設あるが、いずれも利用率が約半分程度になっており、接続促進の普及・啓発活動等を実施し、施設利用率の向上を図っていきたい。⑧水洗化率は約65％とほぼ横ばいであるため、今後、水洗化率の推進に努めることにより使用料収入の増収を図るとともに、維持管理の抑制など、コストの削減により経営の健全化を図っていく必要がある。</t>
    <rPh sb="19" eb="21">
      <t>ヒリツ</t>
    </rPh>
    <rPh sb="27" eb="30">
      <t>サクネンド</t>
    </rPh>
    <rPh sb="35" eb="36">
      <t>コ</t>
    </rPh>
    <rPh sb="44" eb="46">
      <t>テイド</t>
    </rPh>
    <rPh sb="48" eb="49">
      <t>サ</t>
    </rPh>
    <rPh sb="70" eb="72">
      <t>ヘイセイ</t>
    </rPh>
    <rPh sb="74" eb="76">
      <t>ネンド</t>
    </rPh>
    <rPh sb="92" eb="93">
      <t>ヤク</t>
    </rPh>
    <rPh sb="97" eb="99">
      <t>ルイジ</t>
    </rPh>
    <rPh sb="99" eb="101">
      <t>ダンタイ</t>
    </rPh>
    <rPh sb="101" eb="103">
      <t>シセツ</t>
    </rPh>
    <rPh sb="104" eb="106">
      <t>ヘイキン</t>
    </rPh>
    <rPh sb="106" eb="107">
      <t>チ</t>
    </rPh>
    <rPh sb="109" eb="110">
      <t>タカ</t>
    </rPh>
    <rPh sb="111" eb="113">
      <t>スイジュン</t>
    </rPh>
    <rPh sb="127" eb="129">
      <t>ルイジ</t>
    </rPh>
    <rPh sb="129" eb="131">
      <t>ダンタイ</t>
    </rPh>
    <rPh sb="132" eb="134">
      <t>ドウヨウ</t>
    </rPh>
    <rPh sb="135" eb="137">
      <t>スイイ</t>
    </rPh>
    <rPh sb="165" eb="166">
      <t>ウ</t>
    </rPh>
    <rPh sb="202" eb="203">
      <t>オオ</t>
    </rPh>
    <rPh sb="240" eb="242">
      <t>ドウヨウ</t>
    </rPh>
    <rPh sb="242" eb="243">
      <t>チ</t>
    </rPh>
    <rPh sb="251" eb="253">
      <t>ショリ</t>
    </rPh>
    <rPh sb="253" eb="255">
      <t>シセツ</t>
    </rPh>
    <rPh sb="257" eb="259">
      <t>シセツ</t>
    </rPh>
    <rPh sb="295" eb="296">
      <t>トウ</t>
    </rPh>
    <rPh sb="297" eb="299">
      <t>ジッシ</t>
    </rPh>
    <rPh sb="324" eb="325">
      <t>ヤク</t>
    </rPh>
    <rPh sb="331" eb="332">
      <t>ヨコ</t>
    </rPh>
    <rPh sb="340" eb="342">
      <t>コンゴ</t>
    </rPh>
    <rPh sb="348" eb="350">
      <t>スイシン</t>
    </rPh>
    <rPh sb="351" eb="352">
      <t>ツト</t>
    </rPh>
    <rPh sb="365" eb="367">
      <t>ゾウシュウ</t>
    </rPh>
    <rPh sb="368" eb="36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</si>
</sst>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30-4174-934B-961B6165F8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0.03</c:v>
                </c:pt>
                <c:pt idx="2" formatCode="#,##0.00;&quot;△&quot;#,##0.00">
                  <c:v>0</c:v>
                </c:pt>
                <c:pt idx="3">
                  <c:v>0.04</c:v>
                </c:pt>
                <c:pt idx="4">
                  <c:v>0.02</c:v>
                </c:pt>
              </c:numCache>
            </c:numRef>
          </c:val>
          <c:smooth val="0"/>
          <c:extLst>
            <c:ext xmlns:c16="http://schemas.microsoft.com/office/drawing/2014/chart" uri="{C3380CC4-5D6E-409C-BE32-E72D297353CC}">
              <c16:uniqueId val="{00000001-5430-4174-934B-961B6165F8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48.51</c:v>
                </c:pt>
                <c:pt idx="1">
                  <c:v>49.26</c:v>
                </c:pt>
                <c:pt idx="2">
                  <c:v>50.2</c:v>
                </c:pt>
                <c:pt idx="3">
                  <c:v>51.08</c:v>
                </c:pt>
                <c:pt idx="4">
                  <c:v>52.23</c:v>
                </c:pt>
              </c:numCache>
            </c:numRef>
          </c:val>
          <c:extLst>
            <c:ext xmlns:c16="http://schemas.microsoft.com/office/drawing/2014/chart" uri="{C3380CC4-5D6E-409C-BE32-E72D297353CC}">
              <c16:uniqueId val="{00000000-F0B5-45E5-B12D-4D6B60D979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42.84</c:v>
                </c:pt>
                <c:pt idx="2">
                  <c:v>40.93</c:v>
                </c:pt>
                <c:pt idx="3">
                  <c:v>43.38</c:v>
                </c:pt>
                <c:pt idx="4">
                  <c:v>50.14</c:v>
                </c:pt>
              </c:numCache>
            </c:numRef>
          </c:val>
          <c:smooth val="0"/>
          <c:extLst>
            <c:ext xmlns:c16="http://schemas.microsoft.com/office/drawing/2014/chart" uri="{C3380CC4-5D6E-409C-BE32-E72D297353CC}">
              <c16:uniqueId val="{00000001-F0B5-45E5-B12D-4D6B60D979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61.25</c:v>
                </c:pt>
                <c:pt idx="1">
                  <c:v>62.2</c:v>
                </c:pt>
                <c:pt idx="2">
                  <c:v>63.44</c:v>
                </c:pt>
                <c:pt idx="3">
                  <c:v>64.56</c:v>
                </c:pt>
                <c:pt idx="4">
                  <c:v>65.150000000000006</c:v>
                </c:pt>
              </c:numCache>
            </c:numRef>
          </c:val>
          <c:extLst>
            <c:ext xmlns:c16="http://schemas.microsoft.com/office/drawing/2014/chart" uri="{C3380CC4-5D6E-409C-BE32-E72D297353CC}">
              <c16:uniqueId val="{00000000-AD49-4629-AC57-4F7E228557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69.67</c:v>
                </c:pt>
                <c:pt idx="1">
                  <c:v>66.3</c:v>
                </c:pt>
                <c:pt idx="2">
                  <c:v>62.73</c:v>
                </c:pt>
                <c:pt idx="3">
                  <c:v>62.02</c:v>
                </c:pt>
                <c:pt idx="4">
                  <c:v>84.98</c:v>
                </c:pt>
              </c:numCache>
            </c:numRef>
          </c:val>
          <c:smooth val="0"/>
          <c:extLst>
            <c:ext xmlns:c16="http://schemas.microsoft.com/office/drawing/2014/chart" uri="{C3380CC4-5D6E-409C-BE32-E72D297353CC}">
              <c16:uniqueId val="{00000001-AD49-4629-AC57-4F7E228557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86.64</c:v>
                </c:pt>
                <c:pt idx="1">
                  <c:v>92.51</c:v>
                </c:pt>
                <c:pt idx="2">
                  <c:v>103.31</c:v>
                </c:pt>
                <c:pt idx="3">
                  <c:v>102.92</c:v>
                </c:pt>
                <c:pt idx="4">
                  <c:v>96.81</c:v>
                </c:pt>
              </c:numCache>
            </c:numRef>
          </c:val>
          <c:extLst>
            <c:ext xmlns:c16="http://schemas.microsoft.com/office/drawing/2014/chart" uri="{C3380CC4-5D6E-409C-BE32-E72D297353CC}">
              <c16:uniqueId val="{00000000-348F-478F-B660-F8F37BBF52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F-478F-B660-F8F37BBF52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00-4D0A-A6D9-4E8CCAB27F6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00-4D0A-A6D9-4E8CCAB27F6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14-4F5A-A9D4-0B55339CDE4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4-4F5A-A9D4-0B55339CDE4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B-462D-B7DC-860488493D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B-462D-B7DC-860488493D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B9-4607-A47B-AD4BB6F589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B9-4607-A47B-AD4BB6F589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1288.1300000000001</c:v>
                </c:pt>
                <c:pt idx="1">
                  <c:v>1021.22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CA2-4A34-A908-79889C46B4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979.89</c:v>
                </c:pt>
                <c:pt idx="1">
                  <c:v>1051.43</c:v>
                </c:pt>
                <c:pt idx="2">
                  <c:v>982.29</c:v>
                </c:pt>
                <c:pt idx="3">
                  <c:v>713.28</c:v>
                </c:pt>
                <c:pt idx="4">
                  <c:v>826.83</c:v>
                </c:pt>
              </c:numCache>
            </c:numRef>
          </c:val>
          <c:smooth val="0"/>
          <c:extLst>
            <c:ext xmlns:c16="http://schemas.microsoft.com/office/drawing/2014/chart" uri="{C3380CC4-5D6E-409C-BE32-E72D297353CC}">
              <c16:uniqueId val="{00000001-6CA2-4A34-A908-79889C46B4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47.41</c:v>
                </c:pt>
                <c:pt idx="1">
                  <c:v>45.51</c:v>
                </c:pt>
                <c:pt idx="2">
                  <c:v>71.95</c:v>
                </c:pt>
                <c:pt idx="3">
                  <c:v>73.209999999999994</c:v>
                </c:pt>
                <c:pt idx="4">
                  <c:v>77.849999999999994</c:v>
                </c:pt>
              </c:numCache>
            </c:numRef>
          </c:val>
          <c:extLst>
            <c:ext xmlns:c16="http://schemas.microsoft.com/office/drawing/2014/chart" uri="{C3380CC4-5D6E-409C-BE32-E72D297353CC}">
              <c16:uniqueId val="{00000000-C06F-4BBA-AAEB-F1E0C5C76D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41.34</c:v>
                </c:pt>
                <c:pt idx="1">
                  <c:v>40.06</c:v>
                </c:pt>
                <c:pt idx="2">
                  <c:v>41.25</c:v>
                </c:pt>
                <c:pt idx="3">
                  <c:v>40.75</c:v>
                </c:pt>
                <c:pt idx="4">
                  <c:v>57.31</c:v>
                </c:pt>
              </c:numCache>
            </c:numRef>
          </c:val>
          <c:smooth val="0"/>
          <c:extLst>
            <c:ext xmlns:c16="http://schemas.microsoft.com/office/drawing/2014/chart" uri="{C3380CC4-5D6E-409C-BE32-E72D297353CC}">
              <c16:uniqueId val="{00000001-C06F-4BBA-AAEB-F1E0C5C76D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453.89</c:v>
                </c:pt>
                <c:pt idx="1">
                  <c:v>473.54</c:v>
                </c:pt>
                <c:pt idx="2">
                  <c:v>299.95</c:v>
                </c:pt>
                <c:pt idx="3">
                  <c:v>294.33999999999997</c:v>
                </c:pt>
                <c:pt idx="4">
                  <c:v>276.77999999999997</c:v>
                </c:pt>
              </c:numCache>
            </c:numRef>
          </c:val>
          <c:extLst>
            <c:ext xmlns:c16="http://schemas.microsoft.com/office/drawing/2014/chart" uri="{C3380CC4-5D6E-409C-BE32-E72D297353CC}">
              <c16:uniqueId val="{00000000-DA2B-4EEA-93EF-D8EB65A24B3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357.49</c:v>
                </c:pt>
                <c:pt idx="1">
                  <c:v>355.22</c:v>
                </c:pt>
                <c:pt idx="2">
                  <c:v>334.48</c:v>
                </c:pt>
                <c:pt idx="3">
                  <c:v>311.70999999999998</c:v>
                </c:pt>
                <c:pt idx="4">
                  <c:v>273.52</c:v>
                </c:pt>
              </c:numCache>
            </c:numRef>
          </c:val>
          <c:smooth val="0"/>
          <c:extLst>
            <c:ext xmlns:c16="http://schemas.microsoft.com/office/drawing/2014/chart" uri="{C3380CC4-5D6E-409C-BE32-E72D297353CC}">
              <c16:uniqueId val="{00000001-DA2B-4EEA-93EF-D8EB65A24B3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7935</v>
      </c>
      <c r="AM8" s="51"/>
      <c r="AN8" s="51"/>
      <c r="AO8" s="51"/>
      <c r="AP8" s="51"/>
      <c r="AQ8" s="51"/>
      <c r="AR8" s="51"/>
      <c r="AS8" s="51"/>
      <c r="AT8" s="46">
        <f>データ!T6</f>
        <v>46.19</v>
      </c>
      <c r="AU8" s="46"/>
      <c r="AV8" s="46"/>
      <c r="AW8" s="46"/>
      <c r="AX8" s="46"/>
      <c r="AY8" s="46"/>
      <c r="AZ8" s="46"/>
      <c r="BA8" s="46"/>
      <c r="BB8" s="46">
        <f>データ!U6</f>
        <v>171.79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53.19</v>
      </c>
      <c r="Q10" s="46"/>
      <c r="R10" s="46"/>
      <c r="S10" s="46"/>
      <c r="T10" s="46"/>
      <c r="U10" s="46"/>
      <c r="V10" s="46"/>
      <c r="W10" s="46">
        <f>データ!Q6</f>
        <v>100</v>
      </c>
      <c r="X10" s="46"/>
      <c r="Y10" s="46"/>
      <c r="Z10" s="46"/>
      <c r="AA10" s="46"/>
      <c r="AB10" s="46"/>
      <c r="AC10" s="46"/>
      <c r="AD10" s="51">
        <f>データ!R6</f>
        <v>4310</v>
      </c>
      <c r="AE10" s="51"/>
      <c r="AF10" s="51"/>
      <c r="AG10" s="51"/>
      <c r="AH10" s="51"/>
      <c r="AI10" s="51"/>
      <c r="AJ10" s="51"/>
      <c r="AK10" s="2"/>
      <c r="AL10" s="51">
        <f>データ!V6</f>
        <v>4210</v>
      </c>
      <c r="AM10" s="51"/>
      <c r="AN10" s="51"/>
      <c r="AO10" s="51"/>
      <c r="AP10" s="51"/>
      <c r="AQ10" s="51"/>
      <c r="AR10" s="51"/>
      <c r="AS10" s="51"/>
      <c r="AT10" s="46">
        <f>データ!W6</f>
        <v>0.87</v>
      </c>
      <c r="AU10" s="46"/>
      <c r="AV10" s="46"/>
      <c r="AW10" s="46"/>
      <c r="AX10" s="46"/>
      <c r="AY10" s="46"/>
      <c r="AZ10" s="46"/>
      <c r="BA10" s="46"/>
      <c r="BB10" s="46">
        <f>データ!X6</f>
        <v>4839.08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AQSQeYAWjFn9WUVQg+H87g0HWg9GG3HEeQMQPHJ8SjAhi90hyKcJ3jhGRQTWyXTJS3Mjacew5+qul/kK1dzShQ==" saltValue="elpqNFo0mnNgXqJnqX6JK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303828</v>
      </c>
      <c r="D6" s="33">
        <f t="shared" si="3"/>
        <v>47</v>
      </c>
      <c r="E6" s="33">
        <f t="shared" si="3"/>
        <v>17</v>
      </c>
      <c r="F6" s="33">
        <f t="shared" si="3"/>
        <v>5</v>
      </c>
      <c r="G6" s="33">
        <f t="shared" si="3"/>
        <v>0</v>
      </c>
      <c r="H6" s="33" t="str">
        <f t="shared" si="3"/>
        <v>和歌山県　日高町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53.19</v>
      </c>
      <c r="Q6" s="34">
        <f t="shared" si="3"/>
        <v>100</v>
      </c>
      <c r="R6" s="34">
        <f t="shared" si="3"/>
        <v>4310</v>
      </c>
      <c r="S6" s="34">
        <f t="shared" si="3"/>
        <v>7935</v>
      </c>
      <c r="T6" s="34">
        <f t="shared" si="3"/>
        <v>46.19</v>
      </c>
      <c r="U6" s="34">
        <f t="shared" si="3"/>
        <v>171.79</v>
      </c>
      <c r="V6" s="34">
        <f t="shared" si="3"/>
        <v>4210</v>
      </c>
      <c r="W6" s="34">
        <f t="shared" si="3"/>
        <v>0.87</v>
      </c>
      <c r="X6" s="34">
        <f t="shared" si="3"/>
        <v>4839.08</v>
      </c>
      <c r="Y6" s="35">
        <f>IF(Y7="",NA(),Y7)</f>
        <v>86.64</v>
      </c>
      <c r="Z6" s="35">
        <f t="shared" ref="Z6:AH6" si="4">IF(Z7="",NA(),Z7)</f>
        <v>92.51</v>
      </c>
      <c r="AA6" s="35">
        <f t="shared" si="4"/>
        <v>103.31</v>
      </c>
      <c r="AB6" s="35">
        <f t="shared" si="4"/>
        <v>102.92</v>
      </c>
      <c r="AC6" s="35">
        <f t="shared" si="4"/>
        <v>96.81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1288.1300000000001</v>
      </c>
      <c r="BG6" s="35">
        <f t="shared" ref="BG6:BO6" si="7">IF(BG7="",NA(),BG7)</f>
        <v>1021.22</v>
      </c>
      <c r="BH6" s="34">
        <f t="shared" si="7"/>
        <v>0</v>
      </c>
      <c r="BI6" s="34">
        <f t="shared" si="7"/>
        <v>0</v>
      </c>
      <c r="BJ6" s="34">
        <f t="shared" si="7"/>
        <v>0</v>
      </c>
      <c r="BK6" s="35">
        <f t="shared" si="7"/>
        <v>979.89</v>
      </c>
      <c r="BL6" s="35">
        <f t="shared" si="7"/>
        <v>1051.43</v>
      </c>
      <c r="BM6" s="35">
        <f t="shared" si="7"/>
        <v>982.29</v>
      </c>
      <c r="BN6" s="35">
        <f t="shared" si="7"/>
        <v>713.28</v>
      </c>
      <c r="BO6" s="35">
        <f t="shared" si="7"/>
        <v>826.83</v>
      </c>
      <c r="BP6" s="34" t="str">
        <f>IF(BP7="","",IF(BP7="-","【-】","【"&amp;SUBSTITUTE(TEXT(BP7,"#,##0.00"),"-","△")&amp;"】"))</f>
        <v>【765.47】</v>
      </c>
      <c r="BQ6" s="35">
        <f>IF(BQ7="",NA(),BQ7)</f>
        <v>47.41</v>
      </c>
      <c r="BR6" s="35">
        <f t="shared" ref="BR6:BZ6" si="8">IF(BR7="",NA(),BR7)</f>
        <v>45.51</v>
      </c>
      <c r="BS6" s="35">
        <f t="shared" si="8"/>
        <v>71.95</v>
      </c>
      <c r="BT6" s="35">
        <f t="shared" si="8"/>
        <v>73.209999999999994</v>
      </c>
      <c r="BU6" s="35">
        <f t="shared" si="8"/>
        <v>77.849999999999994</v>
      </c>
      <c r="BV6" s="35">
        <f t="shared" si="8"/>
        <v>41.34</v>
      </c>
      <c r="BW6" s="35">
        <f t="shared" si="8"/>
        <v>40.06</v>
      </c>
      <c r="BX6" s="35">
        <f t="shared" si="8"/>
        <v>41.25</v>
      </c>
      <c r="BY6" s="35">
        <f t="shared" si="8"/>
        <v>40.75</v>
      </c>
      <c r="BZ6" s="35">
        <f t="shared" si="8"/>
        <v>57.31</v>
      </c>
      <c r="CA6" s="34" t="str">
        <f>IF(CA7="","",IF(CA7="-","【-】","【"&amp;SUBSTITUTE(TEXT(CA7,"#,##0.00"),"-","△")&amp;"】"))</f>
        <v>【59.59】</v>
      </c>
      <c r="CB6" s="35">
        <f>IF(CB7="",NA(),CB7)</f>
        <v>453.89</v>
      </c>
      <c r="CC6" s="35">
        <f t="shared" ref="CC6:CK6" si="9">IF(CC7="",NA(),CC7)</f>
        <v>473.54</v>
      </c>
      <c r="CD6" s="35">
        <f t="shared" si="9"/>
        <v>299.95</v>
      </c>
      <c r="CE6" s="35">
        <f t="shared" si="9"/>
        <v>294.33999999999997</v>
      </c>
      <c r="CF6" s="35">
        <f t="shared" si="9"/>
        <v>276.77999999999997</v>
      </c>
      <c r="CG6" s="35">
        <f t="shared" si="9"/>
        <v>357.49</v>
      </c>
      <c r="CH6" s="35">
        <f t="shared" si="9"/>
        <v>355.22</v>
      </c>
      <c r="CI6" s="35">
        <f t="shared" si="9"/>
        <v>334.48</v>
      </c>
      <c r="CJ6" s="35">
        <f t="shared" si="9"/>
        <v>311.70999999999998</v>
      </c>
      <c r="CK6" s="35">
        <f t="shared" si="9"/>
        <v>273.52</v>
      </c>
      <c r="CL6" s="34" t="str">
        <f>IF(CL7="","",IF(CL7="-","【-】","【"&amp;SUBSTITUTE(TEXT(CL7,"#,##0.00"),"-","△")&amp;"】"))</f>
        <v>【257.86】</v>
      </c>
      <c r="CM6" s="35">
        <f>IF(CM7="",NA(),CM7)</f>
        <v>48.51</v>
      </c>
      <c r="CN6" s="35">
        <f t="shared" ref="CN6:CV6" si="10">IF(CN7="",NA(),CN7)</f>
        <v>49.26</v>
      </c>
      <c r="CO6" s="35">
        <f t="shared" si="10"/>
        <v>50.2</v>
      </c>
      <c r="CP6" s="35">
        <f t="shared" si="10"/>
        <v>51.08</v>
      </c>
      <c r="CQ6" s="35">
        <f t="shared" si="10"/>
        <v>52.23</v>
      </c>
      <c r="CR6" s="35">
        <f t="shared" si="10"/>
        <v>44.69</v>
      </c>
      <c r="CS6" s="35">
        <f t="shared" si="10"/>
        <v>42.84</v>
      </c>
      <c r="CT6" s="35">
        <f t="shared" si="10"/>
        <v>40.93</v>
      </c>
      <c r="CU6" s="35">
        <f t="shared" si="10"/>
        <v>43.38</v>
      </c>
      <c r="CV6" s="35">
        <f t="shared" si="10"/>
        <v>50.14</v>
      </c>
      <c r="CW6" s="34" t="str">
        <f>IF(CW7="","",IF(CW7="-","【-】","【"&amp;SUBSTITUTE(TEXT(CW7,"#,##0.00"),"-","△")&amp;"】"))</f>
        <v>【51.30】</v>
      </c>
      <c r="CX6" s="35">
        <f>IF(CX7="",NA(),CX7)</f>
        <v>61.25</v>
      </c>
      <c r="CY6" s="35">
        <f t="shared" ref="CY6:DG6" si="11">IF(CY7="",NA(),CY7)</f>
        <v>62.2</v>
      </c>
      <c r="CZ6" s="35">
        <f t="shared" si="11"/>
        <v>63.44</v>
      </c>
      <c r="DA6" s="35">
        <f t="shared" si="11"/>
        <v>64.56</v>
      </c>
      <c r="DB6" s="35">
        <f t="shared" si="11"/>
        <v>65.150000000000006</v>
      </c>
      <c r="DC6" s="35">
        <f t="shared" si="11"/>
        <v>69.67</v>
      </c>
      <c r="DD6" s="35">
        <f t="shared" si="11"/>
        <v>66.3</v>
      </c>
      <c r="DE6" s="35">
        <f t="shared" si="11"/>
        <v>62.73</v>
      </c>
      <c r="DF6" s="35">
        <f t="shared" si="11"/>
        <v>62.02</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0.03</v>
      </c>
      <c r="EL6" s="34">
        <f t="shared" si="14"/>
        <v>0</v>
      </c>
      <c r="EM6" s="35">
        <f t="shared" si="14"/>
        <v>0.04</v>
      </c>
      <c r="EN6" s="35">
        <f t="shared" si="14"/>
        <v>0.02</v>
      </c>
      <c r="EO6" s="34" t="str">
        <f>IF(EO7="","",IF(EO7="-","【-】","【"&amp;SUBSTITUTE(TEXT(EO7,"#,##0.00"),"-","△")&amp;"】"))</f>
        <v>【0.02】</v>
      </c>
    </row>
    <row r="7" spans="1:145" s="36" customFormat="1" x14ac:dyDescent="0.15">
      <c r="A7" s="28"/>
      <c r="B7" s="37">
        <v>2019</v>
      </c>
      <c r="C7" s="37">
        <v>303828</v>
      </c>
      <c r="D7" s="37">
        <v>47</v>
      </c>
      <c r="E7" s="37">
        <v>17</v>
      </c>
      <c r="F7" s="37">
        <v>5</v>
      </c>
      <c r="G7" s="37">
        <v>0</v>
      </c>
      <c r="H7" s="37" t="s">
        <v>97</v>
      </c>
      <c r="I7" s="37" t="s">
        <v>98</v>
      </c>
      <c r="J7" s="37" t="s">
        <v>99</v>
      </c>
      <c r="K7" s="37" t="s">
        <v>100</v>
      </c>
      <c r="L7" s="37" t="s">
        <v>101</v>
      </c>
      <c r="M7" s="37" t="s">
        <v>102</v>
      </c>
      <c r="N7" s="38" t="s">
        <v>103</v>
      </c>
      <c r="O7" s="38" t="s">
        <v>104</v>
      </c>
      <c r="P7" s="38">
        <v>53.19</v>
      </c>
      <c r="Q7" s="38">
        <v>100</v>
      </c>
      <c r="R7" s="38">
        <v>4310</v>
      </c>
      <c r="S7" s="38">
        <v>7935</v>
      </c>
      <c r="T7" s="38">
        <v>46.19</v>
      </c>
      <c r="U7" s="38">
        <v>171.79</v>
      </c>
      <c r="V7" s="38">
        <v>4210</v>
      </c>
      <c r="W7" s="38">
        <v>0.87</v>
      </c>
      <c r="X7" s="38">
        <v>4839.08</v>
      </c>
      <c r="Y7" s="38">
        <v>86.64</v>
      </c>
      <c r="Z7" s="38">
        <v>92.51</v>
      </c>
      <c r="AA7" s="38">
        <v>103.31</v>
      </c>
      <c r="AB7" s="38">
        <v>102.92</v>
      </c>
      <c r="AC7" s="38">
        <v>96.81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1288.1300000000001</v>
      </c>
      <c r="BG7" s="38">
        <v>1021.22</v>
      </c>
      <c r="BH7" s="38">
        <v>0</v>
      </c>
      <c r="BI7" s="38">
        <v>0</v>
      </c>
      <c r="BJ7" s="38">
        <v>0</v>
      </c>
      <c r="BK7" s="38">
        <v>979.89</v>
      </c>
      <c r="BL7" s="38">
        <v>1051.43</v>
      </c>
      <c r="BM7" s="38">
        <v>982.29</v>
      </c>
      <c r="BN7" s="38">
        <v>713.28</v>
      </c>
      <c r="BO7" s="38">
        <v>826.83</v>
      </c>
      <c r="BP7" s="38">
        <v>765.47</v>
      </c>
      <c r="BQ7" s="38">
        <v>47.41</v>
      </c>
      <c r="BR7" s="38">
        <v>45.51</v>
      </c>
      <c r="BS7" s="38">
        <v>71.95</v>
      </c>
      <c r="BT7" s="38">
        <v>73.209999999999994</v>
      </c>
      <c r="BU7" s="38">
        <v>77.849999999999994</v>
      </c>
      <c r="BV7" s="38">
        <v>41.34</v>
      </c>
      <c r="BW7" s="38">
        <v>40.06</v>
      </c>
      <c r="BX7" s="38">
        <v>41.25</v>
      </c>
      <c r="BY7" s="38">
        <v>40.75</v>
      </c>
      <c r="BZ7" s="38">
        <v>57.31</v>
      </c>
      <c r="CA7" s="38">
        <v>59.59</v>
      </c>
      <c r="CB7" s="38">
        <v>453.89</v>
      </c>
      <c r="CC7" s="38">
        <v>473.54</v>
      </c>
      <c r="CD7" s="38">
        <v>299.95</v>
      </c>
      <c r="CE7" s="38">
        <v>294.33999999999997</v>
      </c>
      <c r="CF7" s="38">
        <v>276.77999999999997</v>
      </c>
      <c r="CG7" s="38">
        <v>357.49</v>
      </c>
      <c r="CH7" s="38">
        <v>355.22</v>
      </c>
      <c r="CI7" s="38">
        <v>334.48</v>
      </c>
      <c r="CJ7" s="38">
        <v>311.70999999999998</v>
      </c>
      <c r="CK7" s="38">
        <v>273.52</v>
      </c>
      <c r="CL7" s="38">
        <v>257.86</v>
      </c>
      <c r="CM7" s="38">
        <v>48.51</v>
      </c>
      <c r="CN7" s="38">
        <v>49.26</v>
      </c>
      <c r="CO7" s="38">
        <v>50.2</v>
      </c>
      <c r="CP7" s="38">
        <v>51.08</v>
      </c>
      <c r="CQ7" s="38">
        <v>52.23</v>
      </c>
      <c r="CR7" s="38">
        <v>44.69</v>
      </c>
      <c r="CS7" s="38">
        <v>42.84</v>
      </c>
      <c r="CT7" s="38">
        <v>40.93</v>
      </c>
      <c r="CU7" s="38">
        <v>43.38</v>
      </c>
      <c r="CV7" s="38">
        <v>50.14</v>
      </c>
      <c r="CW7" s="38">
        <v>51.3</v>
      </c>
      <c r="CX7" s="38">
        <v>61.25</v>
      </c>
      <c r="CY7" s="38">
        <v>62.2</v>
      </c>
      <c r="CZ7" s="38">
        <v>63.44</v>
      </c>
      <c r="DA7" s="38">
        <v>64.56</v>
      </c>
      <c r="DB7" s="38">
        <v>65.150000000000006</v>
      </c>
      <c r="DC7" s="38">
        <v>69.67</v>
      </c>
      <c r="DD7" s="38">
        <v>66.3</v>
      </c>
      <c r="DE7" s="38">
        <v>62.73</v>
      </c>
      <c r="DF7" s="38">
        <v>62.02</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0.03</v>
      </c>
      <c r="EL7" s="38">
        <v>0</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2020-12-04T03:06:27Z</dcterms:created>
  <dcterms:modified xsi:type="dcterms:W3CDTF">2021-02-02T23:58:11Z</dcterms:modified>
  <cp:category/>
</cp:coreProperties>
</file>